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6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<sst xmlns="http://schemas.openxmlformats.org/spreadsheetml/2006/main" count="197" uniqueCount="143">
  <si>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</si>
  <si>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</si>
  <si>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</si>
  <si>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</si>
  <si>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</si>
  <si>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</si>
  <si>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</si>
  <si>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</si>
  <si>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</si>
  <si>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</si>
  <si>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</si>
  <si>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</si>
  <si>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</si>
  <si>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</si>
  <si>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</si>
  <si>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</si>
  <si>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</si>
  <si>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</si>
  <si>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</si>
  <si>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</si>
  <si>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</si>
  <si>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</si>
  <si>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</si>
  <si>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</si>
  <si>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</si>
  <si>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</si>
  <si>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</si>
  <si>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</si>
  <si>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</si>
  <si>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</si>
  <si>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</si>
  <si>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</si>
  <si>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</si>
  <si>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12</t>
    <phoneticPr fontId="18" type="noConversion"/>
  </si>
  <si>
    <t>TEVS RAS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</si>
  <si>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</si>
  <si>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</si>
  <si>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</si>
  <si>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</si>
  <si>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</si>
  <si>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</si>
  <si>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</si>
  <si>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</si>
  <si>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</si>
  <si>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</si>
  <si>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</si>
  <si>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</si>
  <si>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</si>
  <si>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</si>
  <si>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</si>
  <si>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OTU 28</t>
    <phoneticPr fontId="18" type="noConversion"/>
  </si>
  <si>
    <t>OTU 29</t>
    <phoneticPr fontId="18" type="noConversion"/>
  </si>
  <si>
    <t>Shennongjia 3, Hubei Province (Sample 11)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</si>
  <si>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</si>
  <si>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</si>
  <si>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</si>
  <si>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OTU 33</t>
    <phoneticPr fontId="18" type="noConversion"/>
  </si>
  <si>
    <t>OTU 34</t>
    <phoneticPr fontId="18" type="noConversion"/>
  </si>
  <si>
    <t>OTU 35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</si>
  <si>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</si>
  <si>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</si>
  <si>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</si>
  <si>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</si>
  <si>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</si>
  <si>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</si>
  <si>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</si>
  <si>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</si>
  <si>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</si>
  <si>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2181 ± 10m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</si>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</sst>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3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9</v>
      </c>
      <c r="B1" s="187" t="s">
        <v>5</v>
      </c>
      <c r="C1" s="183" t="s">
        <v>6</v>
      </c>
      <c r="D1" s="184"/>
      <c r="E1" s="173" t="s">
        <v>7</v>
      </c>
      <c r="F1" s="174"/>
      <c r="G1" s="173" t="s">
        <v>8</v>
      </c>
      <c r="H1" s="174"/>
      <c r="I1" s="177" t="s">
        <v>66</v>
      </c>
      <c r="J1" s="178"/>
      <c r="K1" s="177" t="s">
        <v>67</v>
      </c>
      <c r="L1" s="218"/>
      <c r="M1" s="215"/>
      <c r="N1" s="228" t="s">
        <v>63</v>
      </c>
      <c r="O1" s="228"/>
      <c r="P1" s="129">
        <v>1</v>
      </c>
      <c r="Q1" s="124"/>
      <c r="R1" s="125"/>
      <c r="S1" s="230" t="s">
        <v>65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64</v>
      </c>
      <c r="O2" s="229"/>
      <c r="P2" s="126" t="s">
        <v>62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34</v>
      </c>
      <c r="B3" s="159" t="s">
        <v>52</v>
      </c>
      <c r="C3" s="181">
        <v>31.696943999999998</v>
      </c>
      <c r="D3" s="182"/>
      <c r="E3" s="181">
        <v>110.445278</v>
      </c>
      <c r="F3" s="182"/>
      <c r="G3" s="167" t="s">
        <v>68</v>
      </c>
      <c r="H3" s="168"/>
      <c r="I3" s="169">
        <v>38980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60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25</v>
      </c>
      <c r="B5" s="192" t="s">
        <v>24</v>
      </c>
      <c r="C5" s="196" t="s">
        <v>91</v>
      </c>
      <c r="D5" s="197"/>
      <c r="E5" s="198" t="s">
        <v>85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86</v>
      </c>
      <c r="P5" s="204"/>
      <c r="Q5" s="204"/>
      <c r="R5" s="204"/>
      <c r="S5" s="204"/>
      <c r="T5" s="204"/>
      <c r="U5" s="204"/>
      <c r="V5" s="204"/>
      <c r="W5" s="205"/>
      <c r="X5" s="206" t="s">
        <v>87</v>
      </c>
      <c r="Y5" s="207"/>
      <c r="Z5" s="207"/>
      <c r="AA5" s="208"/>
      <c r="AB5" s="209" t="s">
        <v>88</v>
      </c>
      <c r="AC5" s="210"/>
      <c r="AD5" s="211"/>
      <c r="AE5" s="212" t="s">
        <v>89</v>
      </c>
      <c r="AF5" s="213"/>
      <c r="AG5" s="213"/>
      <c r="AH5" s="213"/>
      <c r="AI5" s="214"/>
      <c r="AJ5" s="189" t="s">
        <v>90</v>
      </c>
      <c r="AK5" s="190"/>
      <c r="AL5" s="191"/>
      <c r="AN5" s="243" t="s">
        <v>28</v>
      </c>
      <c r="AO5" s="241" t="s">
        <v>29</v>
      </c>
      <c r="AP5" s="241" t="s">
        <v>30</v>
      </c>
      <c r="AQ5" s="236" t="s">
        <v>31</v>
      </c>
      <c r="AR5" s="236" t="s">
        <v>26</v>
      </c>
      <c r="AS5" s="236" t="s">
        <v>27</v>
      </c>
      <c r="AT5" s="236" t="s">
        <v>21</v>
      </c>
      <c r="AU5" s="236" t="s">
        <v>32</v>
      </c>
      <c r="AV5" s="236" t="s">
        <v>59</v>
      </c>
      <c r="AW5" s="239" t="s">
        <v>22</v>
      </c>
    </row>
    <row r="6" spans="1:88" ht="80.25" customHeight="1" thickBot="1">
      <c r="A6" s="195"/>
      <c r="B6" s="193"/>
      <c r="C6" s="131" t="s">
        <v>12</v>
      </c>
      <c r="D6" s="132" t="s">
        <v>105</v>
      </c>
      <c r="E6" s="133" t="s">
        <v>106</v>
      </c>
      <c r="F6" s="134" t="s">
        <v>61</v>
      </c>
      <c r="G6" s="135" t="s">
        <v>80</v>
      </c>
      <c r="H6" s="136" t="s">
        <v>92</v>
      </c>
      <c r="I6" s="135" t="s">
        <v>81</v>
      </c>
      <c r="J6" s="134" t="s">
        <v>82</v>
      </c>
      <c r="K6" s="135" t="s">
        <v>109</v>
      </c>
      <c r="L6" s="134" t="s">
        <v>110</v>
      </c>
      <c r="M6" s="137" t="s">
        <v>83</v>
      </c>
      <c r="N6" s="138" t="s">
        <v>84</v>
      </c>
      <c r="O6" s="139" t="s">
        <v>112</v>
      </c>
      <c r="P6" s="140" t="s">
        <v>113</v>
      </c>
      <c r="Q6" s="141" t="s">
        <v>114</v>
      </c>
      <c r="R6" s="140" t="s">
        <v>115</v>
      </c>
      <c r="S6" s="142" t="s">
        <v>116</v>
      </c>
      <c r="T6" s="141" t="s">
        <v>117</v>
      </c>
      <c r="U6" s="143" t="s">
        <v>118</v>
      </c>
      <c r="V6" s="140" t="s">
        <v>119</v>
      </c>
      <c r="W6" s="144" t="s">
        <v>120</v>
      </c>
      <c r="X6" s="145" t="s">
        <v>93</v>
      </c>
      <c r="Y6" s="146" t="s">
        <v>95</v>
      </c>
      <c r="Z6" s="147" t="s">
        <v>96</v>
      </c>
      <c r="AA6" s="148" t="s">
        <v>94</v>
      </c>
      <c r="AB6" s="149" t="s">
        <v>97</v>
      </c>
      <c r="AC6" s="150" t="s">
        <v>98</v>
      </c>
      <c r="AD6" s="151" t="s">
        <v>99</v>
      </c>
      <c r="AE6" s="152" t="s">
        <v>103</v>
      </c>
      <c r="AF6" s="153" t="s">
        <v>100</v>
      </c>
      <c r="AG6" s="153" t="s">
        <v>101</v>
      </c>
      <c r="AH6" s="153" t="s">
        <v>102</v>
      </c>
      <c r="AI6" s="154" t="s">
        <v>104</v>
      </c>
      <c r="AJ6" s="155" t="s">
        <v>133</v>
      </c>
      <c r="AK6" s="156" t="s">
        <v>134</v>
      </c>
      <c r="AL6" s="157" t="s">
        <v>135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69</v>
      </c>
      <c r="C7" s="24">
        <v>1</v>
      </c>
      <c r="D7" s="16">
        <v>1</v>
      </c>
      <c r="E7" s="24"/>
      <c r="F7" s="39">
        <v>1</v>
      </c>
      <c r="G7" s="32">
        <v>1</v>
      </c>
      <c r="H7" s="38">
        <v>1</v>
      </c>
      <c r="I7" s="32">
        <v>1</v>
      </c>
      <c r="J7" s="39">
        <v>1</v>
      </c>
      <c r="K7" s="32"/>
      <c r="L7" s="39">
        <v>1</v>
      </c>
      <c r="M7" s="32">
        <v>1</v>
      </c>
      <c r="N7" s="16"/>
      <c r="O7" s="42"/>
      <c r="P7" s="48"/>
      <c r="Q7" s="38">
        <v>1</v>
      </c>
      <c r="R7" s="48">
        <v>1</v>
      </c>
      <c r="S7" s="50">
        <v>1</v>
      </c>
      <c r="T7" s="38">
        <v>1</v>
      </c>
      <c r="U7" s="48">
        <v>1</v>
      </c>
      <c r="V7" s="50">
        <v>1</v>
      </c>
      <c r="W7" s="16">
        <v>1</v>
      </c>
      <c r="X7" s="38"/>
      <c r="Y7" s="32"/>
      <c r="Z7" s="50">
        <v>1</v>
      </c>
      <c r="AA7" s="17">
        <v>1</v>
      </c>
      <c r="AB7" s="24">
        <v>1</v>
      </c>
      <c r="AC7" s="50">
        <v>1</v>
      </c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>
        <v>1</v>
      </c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70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/>
      <c r="V8" s="50"/>
      <c r="W8" s="16"/>
      <c r="X8" s="38"/>
      <c r="Y8" s="32"/>
      <c r="Z8" s="50"/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71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>
        <v>1</v>
      </c>
      <c r="W9" s="16">
        <v>1</v>
      </c>
      <c r="X9" s="38"/>
      <c r="Y9" s="32"/>
      <c r="Z9" s="50"/>
      <c r="AA9" s="17">
        <v>1</v>
      </c>
      <c r="AB9" s="24"/>
      <c r="AC9" s="50">
        <v>1</v>
      </c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72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/>
      <c r="L10" s="39">
        <v>1</v>
      </c>
      <c r="M10" s="32">
        <v>1</v>
      </c>
      <c r="N10" s="16"/>
      <c r="O10" s="42"/>
      <c r="P10" s="48"/>
      <c r="Q10" s="38"/>
      <c r="R10" s="48">
        <v>1</v>
      </c>
      <c r="S10" s="50">
        <v>1</v>
      </c>
      <c r="T10" s="38">
        <v>1</v>
      </c>
      <c r="U10" s="48">
        <v>1</v>
      </c>
      <c r="V10" s="50"/>
      <c r="W10" s="16"/>
      <c r="X10" s="38"/>
      <c r="Y10" s="32"/>
      <c r="Z10" s="50"/>
      <c r="AA10" s="17">
        <v>1</v>
      </c>
      <c r="AB10" s="24"/>
      <c r="AC10" s="50">
        <v>1</v>
      </c>
      <c r="AD10" s="17">
        <v>1</v>
      </c>
      <c r="AE10" s="24"/>
      <c r="AF10" s="50"/>
      <c r="AG10" s="50"/>
      <c r="AH10" s="50">
        <v>1</v>
      </c>
      <c r="AI10" s="53">
        <v>1</v>
      </c>
      <c r="AJ10" s="24"/>
      <c r="AK10" s="50">
        <v>1</v>
      </c>
      <c r="AL10" s="16">
        <v>1</v>
      </c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73</v>
      </c>
      <c r="C11" s="24"/>
      <c r="D11" s="16">
        <v>1</v>
      </c>
      <c r="E11" s="24"/>
      <c r="F11" s="39">
        <v>1</v>
      </c>
      <c r="G11" s="32">
        <v>1</v>
      </c>
      <c r="H11" s="38"/>
      <c r="I11" s="32">
        <v>1</v>
      </c>
      <c r="J11" s="39">
        <v>1</v>
      </c>
      <c r="K11" s="32">
        <v>1</v>
      </c>
      <c r="L11" s="39"/>
      <c r="M11" s="32">
        <v>1</v>
      </c>
      <c r="N11" s="16">
        <v>1</v>
      </c>
      <c r="O11" s="42"/>
      <c r="P11" s="48">
        <v>1</v>
      </c>
      <c r="Q11" s="38">
        <v>1</v>
      </c>
      <c r="R11" s="48">
        <v>1</v>
      </c>
      <c r="S11" s="50">
        <v>1</v>
      </c>
      <c r="T11" s="38"/>
      <c r="U11" s="48"/>
      <c r="V11" s="50"/>
      <c r="W11" s="16"/>
      <c r="X11" s="38"/>
      <c r="Y11" s="32"/>
      <c r="Z11" s="50"/>
      <c r="AA11" s="17">
        <v>1</v>
      </c>
      <c r="AB11" s="24">
        <v>1</v>
      </c>
      <c r="AC11" s="50">
        <v>1</v>
      </c>
      <c r="AD11" s="17"/>
      <c r="AE11" s="24">
        <v>1</v>
      </c>
      <c r="AF11" s="50">
        <v>1</v>
      </c>
      <c r="AG11" s="50"/>
      <c r="AH11" s="50"/>
      <c r="AI11" s="53"/>
      <c r="AJ11" s="24">
        <v>1</v>
      </c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74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/>
      <c r="W12" s="16"/>
      <c r="X12" s="38"/>
      <c r="Y12" s="32"/>
      <c r="Z12" s="50"/>
      <c r="AA12" s="17">
        <v>1</v>
      </c>
      <c r="AB12" s="24"/>
      <c r="AC12" s="50"/>
      <c r="AD12" s="17">
        <v>1</v>
      </c>
      <c r="AE12" s="24"/>
      <c r="AF12" s="50"/>
      <c r="AG12" s="50">
        <v>1</v>
      </c>
      <c r="AH12" s="50">
        <v>1</v>
      </c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75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/>
      <c r="J13" s="39">
        <v>1</v>
      </c>
      <c r="K13" s="32">
        <v>1</v>
      </c>
      <c r="L13" s="39"/>
      <c r="M13" s="32">
        <v>1</v>
      </c>
      <c r="N13" s="16"/>
      <c r="O13" s="42"/>
      <c r="P13" s="48"/>
      <c r="Q13" s="38"/>
      <c r="R13" s="48">
        <v>1</v>
      </c>
      <c r="S13" s="50">
        <v>1</v>
      </c>
      <c r="T13" s="38">
        <v>1</v>
      </c>
      <c r="U13" s="48">
        <v>1</v>
      </c>
      <c r="V13" s="50">
        <v>1</v>
      </c>
      <c r="W13" s="16"/>
      <c r="X13" s="38"/>
      <c r="Y13" s="32"/>
      <c r="Z13" s="50"/>
      <c r="AA13" s="17">
        <v>1</v>
      </c>
      <c r="AB13" s="24">
        <v>1</v>
      </c>
      <c r="AC13" s="50">
        <v>1</v>
      </c>
      <c r="AD13" s="17"/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76</v>
      </c>
      <c r="C14" s="24">
        <v>1</v>
      </c>
      <c r="D14" s="16"/>
      <c r="E14" s="24"/>
      <c r="F14" s="39">
        <v>1</v>
      </c>
      <c r="G14" s="32">
        <v>1</v>
      </c>
      <c r="H14" s="38"/>
      <c r="I14" s="32"/>
      <c r="J14" s="39">
        <v>1</v>
      </c>
      <c r="K14" s="32">
        <v>1</v>
      </c>
      <c r="L14" s="39"/>
      <c r="M14" s="32"/>
      <c r="N14" s="16"/>
      <c r="O14" s="42"/>
      <c r="P14" s="48"/>
      <c r="Q14" s="38"/>
      <c r="R14" s="48"/>
      <c r="S14" s="50">
        <v>1</v>
      </c>
      <c r="T14" s="38">
        <v>1</v>
      </c>
      <c r="U14" s="48"/>
      <c r="V14" s="50"/>
      <c r="W14" s="16"/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/>
      <c r="AH14" s="50"/>
      <c r="AI14" s="53">
        <v>1</v>
      </c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77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>
        <v>1</v>
      </c>
      <c r="J15" s="39"/>
      <c r="K15" s="32"/>
      <c r="L15" s="39">
        <v>1</v>
      </c>
      <c r="M15" s="32">
        <v>1</v>
      </c>
      <c r="N15" s="16"/>
      <c r="O15" s="42"/>
      <c r="P15" s="48"/>
      <c r="Q15" s="38"/>
      <c r="R15" s="48"/>
      <c r="S15" s="50"/>
      <c r="T15" s="38">
        <v>1</v>
      </c>
      <c r="U15" s="48">
        <v>1</v>
      </c>
      <c r="V15" s="50">
        <v>1</v>
      </c>
      <c r="W15" s="16"/>
      <c r="X15" s="38"/>
      <c r="Y15" s="32"/>
      <c r="Z15" s="50"/>
      <c r="AA15" s="17">
        <v>1</v>
      </c>
      <c r="AB15" s="24">
        <v>1</v>
      </c>
      <c r="AC15" s="50">
        <v>1</v>
      </c>
      <c r="AD15" s="17"/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78</v>
      </c>
      <c r="C16" s="24">
        <v>1</v>
      </c>
      <c r="D16" s="16"/>
      <c r="E16" s="24"/>
      <c r="F16" s="39">
        <v>1</v>
      </c>
      <c r="G16" s="32">
        <v>1</v>
      </c>
      <c r="H16" s="38"/>
      <c r="I16" s="32"/>
      <c r="J16" s="39">
        <v>1</v>
      </c>
      <c r="K16" s="32">
        <v>1</v>
      </c>
      <c r="L16" s="39">
        <v>1</v>
      </c>
      <c r="M16" s="32">
        <v>1</v>
      </c>
      <c r="N16" s="16">
        <v>1</v>
      </c>
      <c r="O16" s="42"/>
      <c r="P16" s="48"/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>
        <v>1</v>
      </c>
      <c r="Z16" s="50">
        <v>1</v>
      </c>
      <c r="AA16" s="17"/>
      <c r="AB16" s="24"/>
      <c r="AC16" s="50">
        <v>1</v>
      </c>
      <c r="AD16" s="17">
        <v>1</v>
      </c>
      <c r="AE16" s="24"/>
      <c r="AF16" s="50">
        <v>1</v>
      </c>
      <c r="AG16" s="50">
        <v>1</v>
      </c>
      <c r="AH16" s="50">
        <v>1</v>
      </c>
      <c r="AI16" s="53"/>
      <c r="AJ16" s="24">
        <v>1</v>
      </c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79</v>
      </c>
      <c r="C17" s="24"/>
      <c r="D17" s="16">
        <v>1</v>
      </c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/>
      <c r="AA17" s="17">
        <v>1</v>
      </c>
      <c r="AB17" s="24">
        <v>1</v>
      </c>
      <c r="AC17" s="50"/>
      <c r="AD17" s="17"/>
      <c r="AE17" s="24">
        <v>1</v>
      </c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33</v>
      </c>
      <c r="C18" s="24">
        <v>1</v>
      </c>
      <c r="D18" s="16"/>
      <c r="E18" s="24"/>
      <c r="F18" s="39">
        <v>1</v>
      </c>
      <c r="G18" s="32">
        <v>1</v>
      </c>
      <c r="H18" s="38"/>
      <c r="I18" s="32">
        <v>1</v>
      </c>
      <c r="J18" s="39">
        <v>1</v>
      </c>
      <c r="K18" s="32">
        <v>1</v>
      </c>
      <c r="L18" s="39">
        <v>1</v>
      </c>
      <c r="M18" s="32">
        <v>1</v>
      </c>
      <c r="N18" s="16">
        <v>1</v>
      </c>
      <c r="O18" s="42"/>
      <c r="P18" s="48"/>
      <c r="Q18" s="38"/>
      <c r="R18" s="48"/>
      <c r="S18" s="50"/>
      <c r="T18" s="38">
        <v>1</v>
      </c>
      <c r="U18" s="48">
        <v>1</v>
      </c>
      <c r="V18" s="50">
        <v>1</v>
      </c>
      <c r="W18" s="16"/>
      <c r="X18" s="38"/>
      <c r="Y18" s="32"/>
      <c r="Z18" s="50"/>
      <c r="AA18" s="17">
        <v>1</v>
      </c>
      <c r="AB18" s="24"/>
      <c r="AC18" s="50"/>
      <c r="AD18" s="17">
        <v>1</v>
      </c>
      <c r="AE18" s="24"/>
      <c r="AF18" s="50"/>
      <c r="AG18" s="50">
        <v>1</v>
      </c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35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/>
      <c r="S19" s="50"/>
      <c r="T19" s="38">
        <v>1</v>
      </c>
      <c r="U19" s="48">
        <v>1</v>
      </c>
      <c r="V19" s="50">
        <v>1</v>
      </c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36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/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>
        <v>1</v>
      </c>
      <c r="AG20" s="50">
        <v>1</v>
      </c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37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>
        <v>1</v>
      </c>
      <c r="S21" s="50">
        <v>1</v>
      </c>
      <c r="T21" s="38">
        <v>1</v>
      </c>
      <c r="U21" s="48"/>
      <c r="V21" s="50"/>
      <c r="W21" s="16"/>
      <c r="X21" s="38"/>
      <c r="Y21" s="32">
        <v>1</v>
      </c>
      <c r="Z21" s="50">
        <v>1</v>
      </c>
      <c r="AA21" s="17">
        <v>1</v>
      </c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38</v>
      </c>
      <c r="C22" s="24">
        <v>1</v>
      </c>
      <c r="D22" s="16"/>
      <c r="E22" s="24"/>
      <c r="F22" s="39">
        <v>1</v>
      </c>
      <c r="G22" s="32">
        <v>1</v>
      </c>
      <c r="H22" s="38">
        <v>1</v>
      </c>
      <c r="I22" s="32"/>
      <c r="J22" s="39">
        <v>1</v>
      </c>
      <c r="K22" s="32">
        <v>1</v>
      </c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>
        <v>1</v>
      </c>
      <c r="W22" s="16"/>
      <c r="X22" s="38">
        <v>1</v>
      </c>
      <c r="Y22" s="32"/>
      <c r="Z22" s="50"/>
      <c r="AA22" s="17">
        <v>1</v>
      </c>
      <c r="AB22" s="24"/>
      <c r="AC22" s="50"/>
      <c r="AD22" s="17">
        <v>1</v>
      </c>
      <c r="AE22" s="24"/>
      <c r="AF22" s="50">
        <v>1</v>
      </c>
      <c r="AG22" s="50">
        <v>1</v>
      </c>
      <c r="AH22" s="50">
        <v>1</v>
      </c>
      <c r="AI22" s="53">
        <v>1</v>
      </c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39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/>
      <c r="L23" s="39">
        <v>1</v>
      </c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>
        <v>1</v>
      </c>
      <c r="W23" s="16">
        <v>1</v>
      </c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>
        <v>1</v>
      </c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40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>
        <v>1</v>
      </c>
      <c r="T24" s="38">
        <v>1</v>
      </c>
      <c r="U24" s="48"/>
      <c r="V24" s="50"/>
      <c r="W24" s="16"/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41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>
        <v>1</v>
      </c>
      <c r="S25" s="50">
        <v>1</v>
      </c>
      <c r="T25" s="38"/>
      <c r="U25" s="48"/>
      <c r="V25" s="50"/>
      <c r="W25" s="16"/>
      <c r="X25" s="38"/>
      <c r="Y25" s="32"/>
      <c r="Z25" s="50">
        <v>1</v>
      </c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>
        <v>1</v>
      </c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42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>
        <v>1</v>
      </c>
      <c r="J26" s="39">
        <v>1</v>
      </c>
      <c r="K26" s="32"/>
      <c r="L26" s="39">
        <v>1</v>
      </c>
      <c r="M26" s="32">
        <v>1</v>
      </c>
      <c r="N26" s="16"/>
      <c r="O26" s="42"/>
      <c r="P26" s="48"/>
      <c r="Q26" s="38"/>
      <c r="R26" s="48"/>
      <c r="S26" s="50"/>
      <c r="T26" s="38"/>
      <c r="U26" s="48">
        <v>1</v>
      </c>
      <c r="V26" s="50">
        <v>1</v>
      </c>
      <c r="W26" s="16">
        <v>1</v>
      </c>
      <c r="X26" s="38"/>
      <c r="Y26" s="32"/>
      <c r="Z26" s="50"/>
      <c r="AA26" s="17">
        <v>1</v>
      </c>
      <c r="AB26" s="24"/>
      <c r="AC26" s="50"/>
      <c r="AD26" s="17">
        <v>1</v>
      </c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43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>
        <v>1</v>
      </c>
      <c r="J27" s="39">
        <v>1</v>
      </c>
      <c r="K27" s="32"/>
      <c r="L27" s="39">
        <v>1</v>
      </c>
      <c r="M27" s="32">
        <v>1</v>
      </c>
      <c r="N27" s="16"/>
      <c r="O27" s="42"/>
      <c r="P27" s="48"/>
      <c r="Q27" s="38"/>
      <c r="R27" s="48">
        <v>1</v>
      </c>
      <c r="S27" s="50">
        <v>1</v>
      </c>
      <c r="T27" s="38">
        <v>1</v>
      </c>
      <c r="U27" s="48"/>
      <c r="V27" s="50"/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44</v>
      </c>
      <c r="C28" s="24">
        <v>1</v>
      </c>
      <c r="D28" s="16"/>
      <c r="E28" s="24"/>
      <c r="F28" s="39">
        <v>1</v>
      </c>
      <c r="G28" s="32">
        <v>1</v>
      </c>
      <c r="H28" s="38">
        <v>1</v>
      </c>
      <c r="I28" s="32"/>
      <c r="J28" s="39">
        <v>1</v>
      </c>
      <c r="K28" s="32"/>
      <c r="L28" s="39">
        <v>1</v>
      </c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>
        <v>1</v>
      </c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>
        <v>1</v>
      </c>
      <c r="AH28" s="50">
        <v>1</v>
      </c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45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>
        <v>1</v>
      </c>
      <c r="L29" s="39"/>
      <c r="M29" s="32"/>
      <c r="N29" s="16"/>
      <c r="O29" s="42"/>
      <c r="P29" s="48"/>
      <c r="Q29" s="38"/>
      <c r="R29" s="48">
        <v>1</v>
      </c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>
        <v>1</v>
      </c>
      <c r="AH29" s="50">
        <v>1</v>
      </c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46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>
        <v>1</v>
      </c>
      <c r="J30" s="39">
        <v>1</v>
      </c>
      <c r="K30" s="32"/>
      <c r="L30" s="39">
        <v>1</v>
      </c>
      <c r="M30" s="32">
        <v>1</v>
      </c>
      <c r="N30" s="16"/>
      <c r="O30" s="42"/>
      <c r="P30" s="48"/>
      <c r="Q30" s="38"/>
      <c r="R30" s="48">
        <v>1</v>
      </c>
      <c r="S30" s="50">
        <v>1</v>
      </c>
      <c r="T30" s="38">
        <v>1</v>
      </c>
      <c r="U30" s="48"/>
      <c r="V30" s="50"/>
      <c r="W30" s="16"/>
      <c r="X30" s="38"/>
      <c r="Y30" s="32"/>
      <c r="Z30" s="50">
        <v>1</v>
      </c>
      <c r="AA30" s="17">
        <v>1</v>
      </c>
      <c r="AB30" s="24"/>
      <c r="AC30" s="50"/>
      <c r="AD30" s="17">
        <v>1</v>
      </c>
      <c r="AE30" s="24"/>
      <c r="AF30" s="50">
        <v>1</v>
      </c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47</v>
      </c>
      <c r="C31" s="24">
        <v>1</v>
      </c>
      <c r="D31" s="16"/>
      <c r="E31" s="24"/>
      <c r="F31" s="39">
        <v>1</v>
      </c>
      <c r="G31" s="32">
        <v>1</v>
      </c>
      <c r="H31" s="38"/>
      <c r="I31" s="32">
        <v>1</v>
      </c>
      <c r="J31" s="39">
        <v>1</v>
      </c>
      <c r="K31" s="32"/>
      <c r="L31" s="39">
        <v>1</v>
      </c>
      <c r="M31" s="32">
        <v>1</v>
      </c>
      <c r="N31" s="16"/>
      <c r="O31" s="42"/>
      <c r="P31" s="48"/>
      <c r="Q31" s="38"/>
      <c r="R31" s="48">
        <v>1</v>
      </c>
      <c r="S31" s="50">
        <v>1</v>
      </c>
      <c r="T31" s="38"/>
      <c r="U31" s="48"/>
      <c r="V31" s="50"/>
      <c r="W31" s="16"/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/>
      <c r="AG31" s="50">
        <v>1</v>
      </c>
      <c r="AH31" s="50">
        <v>1</v>
      </c>
      <c r="AI31" s="53">
        <v>1</v>
      </c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48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>
        <v>1</v>
      </c>
      <c r="R32" s="48">
        <v>1</v>
      </c>
      <c r="S32" s="50">
        <v>1</v>
      </c>
      <c r="T32" s="38">
        <v>1</v>
      </c>
      <c r="U32" s="48"/>
      <c r="V32" s="50"/>
      <c r="W32" s="16"/>
      <c r="X32" s="38"/>
      <c r="Y32" s="32">
        <v>1</v>
      </c>
      <c r="Z32" s="50">
        <v>1</v>
      </c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49</v>
      </c>
      <c r="C33" s="24">
        <v>1</v>
      </c>
      <c r="D33" s="16">
        <v>1</v>
      </c>
      <c r="E33" s="24"/>
      <c r="F33" s="39">
        <v>1</v>
      </c>
      <c r="G33" s="32">
        <v>1</v>
      </c>
      <c r="H33" s="38">
        <v>1</v>
      </c>
      <c r="I33" s="32">
        <v>1</v>
      </c>
      <c r="J33" s="39">
        <v>1</v>
      </c>
      <c r="K33" s="32">
        <v>1</v>
      </c>
      <c r="L33" s="39">
        <v>1</v>
      </c>
      <c r="M33" s="32">
        <v>1</v>
      </c>
      <c r="N33" s="16"/>
      <c r="O33" s="42"/>
      <c r="P33" s="48"/>
      <c r="Q33" s="38"/>
      <c r="R33" s="48">
        <v>1</v>
      </c>
      <c r="S33" s="50">
        <v>1</v>
      </c>
      <c r="T33" s="38">
        <v>1</v>
      </c>
      <c r="U33" s="48">
        <v>1</v>
      </c>
      <c r="V33" s="50"/>
      <c r="W33" s="16"/>
      <c r="X33" s="38"/>
      <c r="Y33" s="32"/>
      <c r="Z33" s="50"/>
      <c r="AA33" s="17">
        <v>1</v>
      </c>
      <c r="AB33" s="24">
        <v>1</v>
      </c>
      <c r="AC33" s="50"/>
      <c r="AD33" s="17"/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>
        <v>1</v>
      </c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50</v>
      </c>
      <c r="C34" s="24"/>
      <c r="D34" s="16">
        <v>1</v>
      </c>
      <c r="E34" s="24"/>
      <c r="F34" s="39">
        <v>1</v>
      </c>
      <c r="G34" s="32">
        <v>1</v>
      </c>
      <c r="H34" s="38">
        <v>1</v>
      </c>
      <c r="I34" s="32">
        <v>1</v>
      </c>
      <c r="J34" s="39">
        <v>1</v>
      </c>
      <c r="K34" s="32">
        <v>1</v>
      </c>
      <c r="L34" s="39">
        <v>1</v>
      </c>
      <c r="M34" s="32">
        <v>1</v>
      </c>
      <c r="N34" s="16"/>
      <c r="O34" s="42"/>
      <c r="P34" s="48"/>
      <c r="Q34" s="38"/>
      <c r="R34" s="48">
        <v>1</v>
      </c>
      <c r="S34" s="50">
        <v>1</v>
      </c>
      <c r="T34" s="38">
        <v>1</v>
      </c>
      <c r="U34" s="48"/>
      <c r="V34" s="50"/>
      <c r="W34" s="16"/>
      <c r="X34" s="38"/>
      <c r="Y34" s="32"/>
      <c r="Z34" s="50"/>
      <c r="AA34" s="17">
        <v>1</v>
      </c>
      <c r="AB34" s="24">
        <v>1</v>
      </c>
      <c r="AC34" s="50"/>
      <c r="AD34" s="17"/>
      <c r="AE34" s="24"/>
      <c r="AF34" s="50">
        <v>1</v>
      </c>
      <c r="AG34" s="50"/>
      <c r="AH34" s="50"/>
      <c r="AI34" s="53"/>
      <c r="AJ34" s="24"/>
      <c r="AK34" s="50">
        <v>1</v>
      </c>
      <c r="AL34" s="16">
        <v>1</v>
      </c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51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/>
      <c r="J35" s="39">
        <v>1</v>
      </c>
      <c r="K35" s="32"/>
      <c r="L35" s="39">
        <v>1</v>
      </c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/>
      <c r="W35" s="16"/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53</v>
      </c>
      <c r="C36" s="24"/>
      <c r="D36" s="16">
        <v>1</v>
      </c>
      <c r="E36" s="24"/>
      <c r="F36" s="39">
        <v>1</v>
      </c>
      <c r="G36" s="32">
        <v>1</v>
      </c>
      <c r="H36" s="38">
        <v>1</v>
      </c>
      <c r="I36" s="32"/>
      <c r="J36" s="39">
        <v>1</v>
      </c>
      <c r="K36" s="32">
        <v>1</v>
      </c>
      <c r="L36" s="39">
        <v>1</v>
      </c>
      <c r="M36" s="32">
        <v>1</v>
      </c>
      <c r="N36" s="16">
        <v>1</v>
      </c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/>
      <c r="W36" s="16"/>
      <c r="X36" s="38"/>
      <c r="Y36" s="32"/>
      <c r="Z36" s="50"/>
      <c r="AA36" s="17">
        <v>1</v>
      </c>
      <c r="AB36" s="24">
        <v>1</v>
      </c>
      <c r="AC36" s="50"/>
      <c r="AD36" s="17"/>
      <c r="AE36" s="24">
        <v>1</v>
      </c>
      <c r="AF36" s="50">
        <v>1</v>
      </c>
      <c r="AG36" s="50"/>
      <c r="AH36" s="50"/>
      <c r="AI36" s="53"/>
      <c r="AJ36" s="24">
        <v>1</v>
      </c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54</v>
      </c>
      <c r="C37" s="24">
        <v>1</v>
      </c>
      <c r="D37" s="16"/>
      <c r="E37" s="24"/>
      <c r="F37" s="39">
        <v>1</v>
      </c>
      <c r="G37" s="32">
        <v>1</v>
      </c>
      <c r="H37" s="38"/>
      <c r="I37" s="32"/>
      <c r="J37" s="39">
        <v>1</v>
      </c>
      <c r="K37" s="32">
        <v>1</v>
      </c>
      <c r="L37" s="39">
        <v>1</v>
      </c>
      <c r="M37" s="32">
        <v>1</v>
      </c>
      <c r="N37" s="16">
        <v>1</v>
      </c>
      <c r="O37" s="42"/>
      <c r="P37" s="48"/>
      <c r="Q37" s="38"/>
      <c r="R37" s="48"/>
      <c r="S37" s="50">
        <v>1</v>
      </c>
      <c r="T37" s="38">
        <v>1</v>
      </c>
      <c r="U37" s="48">
        <v>1</v>
      </c>
      <c r="V37" s="50"/>
      <c r="W37" s="16"/>
      <c r="X37" s="38"/>
      <c r="Y37" s="32"/>
      <c r="Z37" s="50">
        <v>1</v>
      </c>
      <c r="AA37" s="17">
        <v>1</v>
      </c>
      <c r="AB37" s="24"/>
      <c r="AC37" s="50"/>
      <c r="AD37" s="17">
        <v>1</v>
      </c>
      <c r="AE37" s="24"/>
      <c r="AF37" s="50">
        <v>1</v>
      </c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55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/>
      <c r="J38" s="39">
        <v>1</v>
      </c>
      <c r="K38" s="32"/>
      <c r="L38" s="39">
        <v>1</v>
      </c>
      <c r="M38" s="32">
        <v>1</v>
      </c>
      <c r="N38" s="16"/>
      <c r="O38" s="42"/>
      <c r="P38" s="48"/>
      <c r="Q38" s="38"/>
      <c r="R38" s="48"/>
      <c r="S38" s="50">
        <v>1</v>
      </c>
      <c r="T38" s="38">
        <v>1</v>
      </c>
      <c r="U38" s="48"/>
      <c r="V38" s="50"/>
      <c r="W38" s="16"/>
      <c r="X38" s="38"/>
      <c r="Y38" s="32"/>
      <c r="Z38" s="50"/>
      <c r="AA38" s="17">
        <v>1</v>
      </c>
      <c r="AB38" s="24">
        <v>1</v>
      </c>
      <c r="AC38" s="50">
        <v>1</v>
      </c>
      <c r="AD38" s="17"/>
      <c r="AE38" s="24"/>
      <c r="AF38" s="50">
        <v>1</v>
      </c>
      <c r="AG38" s="50"/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56</v>
      </c>
      <c r="C39" s="24"/>
      <c r="D39" s="16">
        <v>1</v>
      </c>
      <c r="E39" s="24"/>
      <c r="F39" s="39">
        <v>1</v>
      </c>
      <c r="G39" s="32">
        <v>1</v>
      </c>
      <c r="H39" s="38">
        <v>1</v>
      </c>
      <c r="I39" s="32">
        <v>1</v>
      </c>
      <c r="J39" s="39">
        <v>1</v>
      </c>
      <c r="K39" s="32"/>
      <c r="L39" s="39">
        <v>1</v>
      </c>
      <c r="M39" s="32">
        <v>1</v>
      </c>
      <c r="N39" s="16"/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/>
      <c r="W39" s="16"/>
      <c r="X39" s="38"/>
      <c r="Y39" s="32"/>
      <c r="Z39" s="50"/>
      <c r="AA39" s="17">
        <v>1</v>
      </c>
      <c r="AB39" s="24">
        <v>1</v>
      </c>
      <c r="AC39" s="50"/>
      <c r="AD39" s="17"/>
      <c r="AE39" s="24">
        <v>1</v>
      </c>
      <c r="AF39" s="50"/>
      <c r="AG39" s="50"/>
      <c r="AH39" s="50"/>
      <c r="AI39" s="53"/>
      <c r="AJ39" s="24">
        <v>1</v>
      </c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57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>
        <v>1</v>
      </c>
      <c r="L40" s="39">
        <v>1</v>
      </c>
      <c r="M40" s="32"/>
      <c r="N40" s="16"/>
      <c r="O40" s="42"/>
      <c r="P40" s="48"/>
      <c r="Q40" s="38">
        <v>1</v>
      </c>
      <c r="R40" s="48">
        <v>1</v>
      </c>
      <c r="S40" s="50">
        <v>1</v>
      </c>
      <c r="T40" s="38"/>
      <c r="U40" s="48"/>
      <c r="V40" s="50"/>
      <c r="W40" s="16"/>
      <c r="X40" s="38"/>
      <c r="Y40" s="32">
        <v>1</v>
      </c>
      <c r="Z40" s="50"/>
      <c r="AA40" s="17"/>
      <c r="AB40" s="24"/>
      <c r="AC40" s="50">
        <v>1</v>
      </c>
      <c r="AD40" s="17">
        <v>1</v>
      </c>
      <c r="AE40" s="24"/>
      <c r="AF40" s="50">
        <v>1</v>
      </c>
      <c r="AG40" s="50"/>
      <c r="AH40" s="50"/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58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>
        <v>1</v>
      </c>
      <c r="T41" s="38">
        <v>1</v>
      </c>
      <c r="U41" s="48"/>
      <c r="V41" s="50"/>
      <c r="W41" s="16"/>
      <c r="X41" s="38"/>
      <c r="Y41" s="32"/>
      <c r="Z41" s="50"/>
      <c r="AA41" s="17">
        <v>1</v>
      </c>
      <c r="AB41" s="24"/>
      <c r="AC41" s="50"/>
      <c r="AD41" s="17">
        <v>1</v>
      </c>
      <c r="AE41" s="24"/>
      <c r="AF41" s="50"/>
      <c r="AG41" s="50"/>
      <c r="AH41" s="50">
        <v>1</v>
      </c>
      <c r="AI41" s="53">
        <v>1</v>
      </c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23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CalcPr fullCalcOnLoad="1"/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071" yWindow="187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topLeftCell="A6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9</v>
      </c>
      <c r="B1" s="61" t="s">
        <v>5</v>
      </c>
      <c r="C1" s="61"/>
      <c r="D1" s="62" t="s">
        <v>6</v>
      </c>
      <c r="E1" s="63" t="s">
        <v>7</v>
      </c>
      <c r="F1" s="62" t="s">
        <v>8</v>
      </c>
      <c r="G1" s="60" t="s">
        <v>11</v>
      </c>
      <c r="H1" s="60" t="s">
        <v>19</v>
      </c>
      <c r="I1" s="64" t="s">
        <v>10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 RAS</v>
      </c>
      <c r="B3" s="160" t="str" ph="1">
        <f>Scoresheet!B3</f>
        <v>Shennongjia 3, Hubei Province (Sample 11)</v>
      </c>
      <c r="C3" s="161"/>
      <c r="D3" s="162" ph="1">
        <f>Scoresheet!C3</f>
        <v>31.696943999999998</v>
      </c>
      <c r="E3" s="163" ph="1">
        <f>Scoresheet!E3</f>
        <v>110.445278</v>
      </c>
      <c r="F3" s="162" t="str" ph="1">
        <f>Scoresheet!G3</f>
        <v>2181 ± 10m</v>
      </c>
      <c r="G3" s="164" ph="1">
        <f>Scoresheet!I3</f>
        <v>38980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13</v>
      </c>
      <c r="D5" s="86" t="s">
        <v>20</v>
      </c>
    </row>
    <row r="6" spans="1:82" ht="15" customHeight="1">
      <c r="C6" s="87" t="s">
        <v>12</v>
      </c>
      <c r="D6" s="88" t="s">
        <v>105</v>
      </c>
      <c r="E6" s="89" t="s">
        <v>106</v>
      </c>
      <c r="F6" s="89" t="s">
        <v>107</v>
      </c>
      <c r="G6" s="89" t="s">
        <v>108</v>
      </c>
      <c r="H6" s="89" t="s">
        <v>109</v>
      </c>
      <c r="I6" s="89" t="s">
        <v>110</v>
      </c>
      <c r="J6" s="89" t="s">
        <v>111</v>
      </c>
      <c r="K6" s="90" t="s">
        <v>112</v>
      </c>
      <c r="L6" s="90" t="s">
        <v>113</v>
      </c>
      <c r="M6" s="90" t="s">
        <v>114</v>
      </c>
      <c r="N6" s="90" t="s">
        <v>115</v>
      </c>
      <c r="O6" s="90" t="s">
        <v>116</v>
      </c>
      <c r="P6" s="90" t="s">
        <v>117</v>
      </c>
      <c r="Q6" s="90" t="s">
        <v>118</v>
      </c>
      <c r="R6" s="90" t="s">
        <v>119</v>
      </c>
      <c r="S6" s="90" t="s">
        <v>120</v>
      </c>
      <c r="T6" s="91" t="s">
        <v>121</v>
      </c>
      <c r="U6" s="91" t="s">
        <v>122</v>
      </c>
      <c r="V6" s="91" t="s">
        <v>123</v>
      </c>
      <c r="W6" s="91" t="s">
        <v>124</v>
      </c>
      <c r="X6" s="92" t="s">
        <v>125</v>
      </c>
      <c r="Y6" s="92" t="s">
        <v>126</v>
      </c>
      <c r="Z6" s="92" t="s">
        <v>127</v>
      </c>
      <c r="AA6" s="93" t="s">
        <v>128</v>
      </c>
      <c r="AB6" s="93" t="s">
        <v>129</v>
      </c>
      <c r="AC6" s="93" t="s">
        <v>130</v>
      </c>
      <c r="AD6" s="93" t="s">
        <v>131</v>
      </c>
      <c r="AE6" s="93" t="s">
        <v>132</v>
      </c>
      <c r="AF6" s="94" t="s">
        <v>133</v>
      </c>
      <c r="AG6" s="94" t="s">
        <v>134</v>
      </c>
      <c r="AH6" s="94" t="s">
        <v>135</v>
      </c>
      <c r="AI6" s="95"/>
      <c r="AJ6" s="95"/>
      <c r="AK6" s="95"/>
      <c r="AL6" s="95"/>
      <c r="AM6" s="95"/>
      <c r="AN6" s="95"/>
      <c r="AQ6" s="66" t="s">
        <v>136</v>
      </c>
      <c r="AR6" s="96" t="s">
        <v>105</v>
      </c>
      <c r="AS6" s="97" t="s">
        <v>106</v>
      </c>
      <c r="AT6" s="97" t="s">
        <v>107</v>
      </c>
      <c r="AU6" s="97" t="s">
        <v>108</v>
      </c>
      <c r="AV6" s="97" t="s">
        <v>109</v>
      </c>
      <c r="AW6" s="97" t="s">
        <v>110</v>
      </c>
      <c r="AX6" s="97" t="s">
        <v>111</v>
      </c>
      <c r="AY6" s="98" t="s">
        <v>112</v>
      </c>
      <c r="AZ6" s="98" t="s">
        <v>113</v>
      </c>
      <c r="BA6" s="98" t="s">
        <v>114</v>
      </c>
      <c r="BB6" s="98" t="s">
        <v>115</v>
      </c>
      <c r="BC6" s="98" t="s">
        <v>116</v>
      </c>
      <c r="BD6" s="98" t="s">
        <v>117</v>
      </c>
      <c r="BE6" s="98" t="s">
        <v>118</v>
      </c>
      <c r="BF6" s="98" t="s">
        <v>119</v>
      </c>
      <c r="BG6" s="98" t="s">
        <v>120</v>
      </c>
      <c r="BH6" s="99" t="s">
        <v>121</v>
      </c>
      <c r="BI6" s="99" t="s">
        <v>122</v>
      </c>
      <c r="BJ6" s="99" t="s">
        <v>123</v>
      </c>
      <c r="BK6" s="99" t="s">
        <v>124</v>
      </c>
      <c r="BL6" s="100" t="s">
        <v>125</v>
      </c>
      <c r="BM6" s="100" t="s">
        <v>126</v>
      </c>
      <c r="BN6" s="100" t="s">
        <v>127</v>
      </c>
      <c r="BO6" s="101" t="s">
        <v>128</v>
      </c>
      <c r="BP6" s="101" t="s">
        <v>129</v>
      </c>
      <c r="BQ6" s="101" t="s">
        <v>130</v>
      </c>
      <c r="BR6" s="101" t="s">
        <v>131</v>
      </c>
      <c r="BS6" s="101" t="s">
        <v>132</v>
      </c>
      <c r="BT6" s="95" t="s">
        <v>133</v>
      </c>
      <c r="BU6" s="95" t="s">
        <v>134</v>
      </c>
      <c r="BV6" s="95" t="s">
        <v>135</v>
      </c>
      <c r="BX6" s="102" t="s">
        <v>14</v>
      </c>
      <c r="BY6" s="103" t="s">
        <v>137</v>
      </c>
      <c r="BZ6" s="104" t="s">
        <v>138</v>
      </c>
      <c r="CA6" s="105" t="s">
        <v>139</v>
      </c>
      <c r="CB6" s="106" t="s">
        <v>140</v>
      </c>
      <c r="CC6" s="107" t="s">
        <v>141</v>
      </c>
      <c r="CD6" s="108" t="s">
        <v>142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0.5</v>
      </c>
      <c r="D7" s="110">
        <f>IF(Scoresheet!D7=0,0,Scoresheet!D7/(Scoresheet!C7+Scoresheet!D7))</f>
        <v>0.5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0.5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1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0.14000000000000001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0.14000000000000001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0.14000000000000001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0.14000000000000001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0.14000000000000001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0.14000000000000001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0.14000000000000001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0.5</v>
      </c>
      <c r="W7" s="110">
        <f>IF((Scoresheet!$Y7+Scoresheet!$Z7+Scoresheet!$AA7)=0,0,FLOOR(Scoresheet!AA7/(Scoresheet!$Y7+Scoresheet!$Z7+Scoresheet!$AA7),0.01))</f>
        <v>0.5</v>
      </c>
      <c r="X7" s="66">
        <f>IF((Scoresheet!$AB7+Scoresheet!$AC7+Scoresheet!$AD7)=0,0,FLOOR(Scoresheet!AB7/(Scoresheet!$AB7+Scoresheet!$AC7+Scoresheet!$AD7),0.01))</f>
        <v>0.33</v>
      </c>
      <c r="Y7" s="66">
        <f>IF((Scoresheet!$AB7+Scoresheet!$AC7+Scoresheet!$AD7)=0,0,FLOOR(Scoresheet!AC7/(Scoresheet!$AB7+Scoresheet!$AC7+Scoresheet!$AD7),0.01))</f>
        <v>0.33</v>
      </c>
      <c r="Z7" s="112">
        <f>IF((Scoresheet!$AB7+Scoresheet!$AC7+Scoresheet!$AD7)=0,0,FLOOR(Scoresheet!AD7/(Scoresheet!$AB7+Scoresheet!$AC7+Scoresheet!$AD7),0.01))</f>
        <v>0.33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0.5</v>
      </c>
      <c r="AH7" s="110">
        <f>IF((Scoresheet!$AJ7+Scoresheet!$AK7+Scoresheet!$AL7)=0,0,FLOOR(Scoresheet!AL7/(Scoresheet!$AJ7+Scoresheet!$AK7+Scoresheet!$AL7),0.01))</f>
        <v>0.5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1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1</v>
      </c>
      <c r="BL7" s="66">
        <f t="shared" si="3"/>
        <v>1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1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1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1</v>
      </c>
      <c r="J10" s="109">
        <f>IF(Scoresheet!M10=0,0,Scoresheet!M10/(Scoresheet!M10+Scoresheet!N10))</f>
        <v>1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0.25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0.25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0.5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0.5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0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1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1</v>
      </c>
      <c r="BS10" s="66">
        <f t="shared" si="39"/>
        <v>1</v>
      </c>
      <c r="BT10" s="66">
        <f t="shared" si="40"/>
        <v>0</v>
      </c>
      <c r="BU10" s="66">
        <f t="shared" si="41"/>
        <v>1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0</v>
      </c>
      <c r="D11" s="109">
        <f>IF(Scoresheet!D11=0,0,Scoresheet!D11/(Scoresheet!C11+Scoresheet!D11))</f>
        <v>1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1</v>
      </c>
      <c r="G11" s="66">
        <f>IF(Scoresheet!I11=0,0,Scoresheet!I11/(Scoresheet!I11+Scoresheet!J11)*(IF(Result!E11=0,1,Result!E11)))</f>
        <v>0.5</v>
      </c>
      <c r="H11" s="66">
        <f>IF(Scoresheet!K11=0,0,Scoresheet!K11/(Scoresheet!L11+Scoresheet!K11)*(IF(Result!E11=0,1,Result!E11)))</f>
        <v>1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0.5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0.25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0.25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0.5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0.5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0.33</v>
      </c>
      <c r="AG11" s="66">
        <f>IF((Scoresheet!$AJ11+Scoresheet!$AK11+Scoresheet!$AL11)=0,0,FLOOR(Scoresheet!AK11/(Scoresheet!$AJ11+Scoresheet!$AK11+Scoresheet!$AL11),0.01))</f>
        <v>0.33</v>
      </c>
      <c r="AH11" s="109">
        <f>IF((Scoresheet!$AJ11+Scoresheet!$AK11+Scoresheet!$AL11)=0,0,FLOOR(Scoresheet!AL11/(Scoresheet!$AJ11+Scoresheet!$AK11+Scoresheet!$AL11),0.01))</f>
        <v>0.33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1</v>
      </c>
      <c r="AV11" s="66">
        <f t="shared" si="16"/>
        <v>1</v>
      </c>
      <c r="AW11" s="66">
        <f t="shared" si="17"/>
        <v>0</v>
      </c>
      <c r="AX11" s="66">
        <f t="shared" si="18"/>
        <v>1</v>
      </c>
      <c r="AY11" s="66">
        <f t="shared" si="19"/>
        <v>0</v>
      </c>
      <c r="AZ11" s="66">
        <f t="shared" si="20"/>
        <v>1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1</v>
      </c>
      <c r="BM11" s="66">
        <f t="shared" si="33"/>
        <v>1</v>
      </c>
      <c r="BN11" s="66">
        <f t="shared" si="34"/>
        <v>0</v>
      </c>
      <c r="BO11" s="66">
        <f t="shared" si="35"/>
        <v>1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1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1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1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0.2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0.2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0.5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1</v>
      </c>
      <c r="AW13" s="66">
        <f t="shared" si="17"/>
        <v>0</v>
      </c>
      <c r="AX13" s="66">
        <f t="shared" si="18"/>
        <v>1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1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1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1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1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1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1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0</v>
      </c>
      <c r="BS14" s="66">
        <f t="shared" si="39"/>
        <v>1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1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1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0.33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0.5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0</v>
      </c>
      <c r="AW15" s="66">
        <f t="shared" si="17"/>
        <v>1</v>
      </c>
      <c r="AX15" s="66">
        <f t="shared" si="18"/>
        <v>1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0.5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0.33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0.5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0.33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0.33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0.33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0.5</v>
      </c>
      <c r="AG16" s="66">
        <f>IF((Scoresheet!$AJ16+Scoresheet!$AK16+Scoresheet!$AL16)=0,0,FLOOR(Scoresheet!AK16/(Scoresheet!$AJ16+Scoresheet!$AK16+Scoresheet!$AL16),0.01))</f>
        <v>0.5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1</v>
      </c>
      <c r="AX16" s="66">
        <f t="shared" si="18"/>
        <v>1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1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1</v>
      </c>
      <c r="BS16" s="66">
        <f t="shared" si="39"/>
        <v>0</v>
      </c>
      <c r="BT16" s="66">
        <f t="shared" si="40"/>
        <v>1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0</v>
      </c>
      <c r="D17" s="109">
        <f>IF(Scoresheet!D17=0,0,Scoresheet!D17/(Scoresheet!C17+Scoresheet!D17))</f>
        <v>1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1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0.5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1</v>
      </c>
      <c r="BM17" s="66">
        <f t="shared" si="33"/>
        <v>0</v>
      </c>
      <c r="BN17" s="66">
        <f t="shared" si="34"/>
        <v>0</v>
      </c>
      <c r="BO17" s="66">
        <f t="shared" si="35"/>
        <v>1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1</v>
      </c>
      <c r="G18" s="66">
        <f>IF(Scoresheet!I18=0,0,Scoresheet!I18/(Scoresheet!I18+Scoresheet!J18)*(IF(Result!E18=0,1,Result!E18)))</f>
        <v>0.5</v>
      </c>
      <c r="H18" s="66">
        <f>IF(Scoresheet!K18=0,0,Scoresheet!K18/(Scoresheet!L18+Scoresheet!K18)*(IF(Result!E18=0,1,Result!E18)))</f>
        <v>0.5</v>
      </c>
      <c r="I18" s="66">
        <f>IF(Scoresheet!L18=0,0,Scoresheet!L18/(Scoresheet!K18+Scoresheet!L18)*(IF(Result!E18=0,1,Result!E18)))</f>
        <v>0.5</v>
      </c>
      <c r="J18" s="109">
        <f>IF(Scoresheet!M18=0,0,Scoresheet!M18/(Scoresheet!M18+Scoresheet!N18))</f>
        <v>0.5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0.33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0.33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0.5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1</v>
      </c>
      <c r="AW18" s="66">
        <f t="shared" si="17"/>
        <v>1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0.33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0.33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0.33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0.33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0.33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0.33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1</v>
      </c>
      <c r="BE19" s="66">
        <f t="shared" si="25"/>
        <v>1</v>
      </c>
      <c r="BF19" s="66">
        <f t="shared" si="26"/>
        <v>1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0.33</v>
      </c>
      <c r="V21" s="66">
        <f>IF((Scoresheet!$Y21+Scoresheet!$Z21+Scoresheet!$AA21)=0,0,FLOOR(Scoresheet!Z21/(Scoresheet!$Y21+Scoresheet!$Z21+Scoresheet!$AA21),0.01))</f>
        <v>0.33</v>
      </c>
      <c r="W21" s="109">
        <f>IF((Scoresheet!$Y21+Scoresheet!$Z21+Scoresheet!$AA21)=0,0,FLOOR(Scoresheet!AA21/(Scoresheet!$Y21+Scoresheet!$Z21+Scoresheet!$AA21),0.01))</f>
        <v>0.33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1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0.25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1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0.25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0.25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0.25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0.25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0</v>
      </c>
      <c r="AV22" s="66">
        <f t="shared" si="16"/>
        <v>1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0</v>
      </c>
      <c r="BH22" s="66">
        <f t="shared" si="28"/>
        <v>1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1</v>
      </c>
      <c r="BS22" s="66">
        <f t="shared" si="39"/>
        <v>1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1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0.2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0.2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0.33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0.33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0.33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0</v>
      </c>
      <c r="AV23" s="66">
        <f t="shared" si="16"/>
        <v>0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1</v>
      </c>
      <c r="BG23" s="66">
        <f t="shared" si="27"/>
        <v>1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1</v>
      </c>
      <c r="BS23" s="66">
        <f t="shared" si="39"/>
        <v>1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0.5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0.33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0.33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0.33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0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1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0.5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1</v>
      </c>
      <c r="J26" s="109">
        <f>IF(Scoresheet!M26=0,0,Scoresheet!M26/(Scoresheet!M26+Scoresheet!N26))</f>
        <v>1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0.33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0.33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0</v>
      </c>
      <c r="AW26" s="66">
        <f t="shared" si="17"/>
        <v>1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0</v>
      </c>
      <c r="BD26" s="66">
        <f t="shared" si="24"/>
        <v>0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0.5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1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0.33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1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1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1</v>
      </c>
      <c r="BC27" s="66">
        <f t="shared" si="23"/>
        <v>1</v>
      </c>
      <c r="BD27" s="66">
        <f t="shared" si="24"/>
        <v>1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0.5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1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0.25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0.25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0.25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0.25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0.5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0</v>
      </c>
      <c r="AV28" s="66">
        <f t="shared" si="16"/>
        <v>0</v>
      </c>
      <c r="AW28" s="66">
        <f t="shared" si="17"/>
        <v>1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1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1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1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0.25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0.25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0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1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1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1</v>
      </c>
      <c r="J30" s="109">
        <f>IF(Scoresheet!M30=0,0,Scoresheet!M30/(Scoresheet!M30+Scoresheet!N30))</f>
        <v>1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0.33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0.5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0</v>
      </c>
      <c r="AW30" s="66">
        <f t="shared" si="17"/>
        <v>1</v>
      </c>
      <c r="AX30" s="66">
        <f t="shared" si="18"/>
        <v>1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1</v>
      </c>
      <c r="BC30" s="66">
        <f t="shared" si="23"/>
        <v>1</v>
      </c>
      <c r="BD30" s="66">
        <f t="shared" si="24"/>
        <v>1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1</v>
      </c>
      <c r="G31" s="66">
        <f>IF(Scoresheet!I31=0,0,Scoresheet!I31/(Scoresheet!I31+Scoresheet!J31)*(IF(Result!E31=0,1,Result!E31)))</f>
        <v>0.5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1</v>
      </c>
      <c r="J31" s="109">
        <f>IF(Scoresheet!M31=0,0,Scoresheet!M31/(Scoresheet!M31+Scoresheet!N31))</f>
        <v>1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0.5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0.5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0.33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0.33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0.33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1</v>
      </c>
      <c r="AV31" s="66">
        <f t="shared" si="16"/>
        <v>0</v>
      </c>
      <c r="AW31" s="66">
        <f t="shared" si="17"/>
        <v>1</v>
      </c>
      <c r="AX31" s="66">
        <f t="shared" si="18"/>
        <v>1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1</v>
      </c>
      <c r="BC31" s="66">
        <f t="shared" si="23"/>
        <v>1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1</v>
      </c>
      <c r="BS31" s="66">
        <f t="shared" si="39"/>
        <v>1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0.25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0.25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0.25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0.25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0.33</v>
      </c>
      <c r="V32" s="66">
        <f>IF((Scoresheet!$Y32+Scoresheet!$Z32+Scoresheet!$AA32)=0,0,FLOOR(Scoresheet!Z32/(Scoresheet!$Y32+Scoresheet!$Z32+Scoresheet!$AA32),0.01))</f>
        <v>0.33</v>
      </c>
      <c r="W32" s="109">
        <f>IF((Scoresheet!$Y32+Scoresheet!$Z32+Scoresheet!$AA32)=0,0,FLOOR(Scoresheet!AA32/(Scoresheet!$Y32+Scoresheet!$Z32+Scoresheet!$AA32),0.01))</f>
        <v>0.33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1</v>
      </c>
      <c r="BB32" s="66">
        <f t="shared" si="22"/>
        <v>1</v>
      </c>
      <c r="BC32" s="66">
        <f t="shared" si="23"/>
        <v>1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1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0.5</v>
      </c>
      <c r="D33" s="109">
        <f>IF(Scoresheet!D33=0,0,Scoresheet!D33/(Scoresheet!C33+Scoresheet!D33))</f>
        <v>0.5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0.5</v>
      </c>
      <c r="H33" s="66">
        <f>IF(Scoresheet!K33=0,0,Scoresheet!K33/(Scoresheet!L33+Scoresheet!K33)*(IF(Result!E33=0,1,Result!E33)))</f>
        <v>0.5</v>
      </c>
      <c r="I33" s="66">
        <f>IF(Scoresheet!L33=0,0,Scoresheet!L33/(Scoresheet!K33+Scoresheet!L33)*(IF(Result!E33=0,1,Result!E33)))</f>
        <v>0.5</v>
      </c>
      <c r="J33" s="109">
        <f>IF(Scoresheet!M33=0,0,Scoresheet!M33/(Scoresheet!M33+Scoresheet!N33))</f>
        <v>1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0.25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0.25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0.25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0.25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1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0.5</v>
      </c>
      <c r="AH33" s="109">
        <f>IF((Scoresheet!$AJ33+Scoresheet!$AK33+Scoresheet!$AL33)=0,0,FLOOR(Scoresheet!AL33/(Scoresheet!$AJ33+Scoresheet!$AK33+Scoresheet!$AL33),0.01))</f>
        <v>0.5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1</v>
      </c>
      <c r="AV33" s="66">
        <f t="shared" si="16"/>
        <v>1</v>
      </c>
      <c r="AW33" s="66">
        <f t="shared" si="17"/>
        <v>1</v>
      </c>
      <c r="AX33" s="66">
        <f t="shared" si="18"/>
        <v>1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1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1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1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0</v>
      </c>
      <c r="D34" s="109">
        <f>IF(Scoresheet!D34=0,0,Scoresheet!D34/(Scoresheet!C34+Scoresheet!D34))</f>
        <v>1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0.5</v>
      </c>
      <c r="G34" s="66">
        <f>IF(Scoresheet!I34=0,0,Scoresheet!I34/(Scoresheet!I34+Scoresheet!J34)*(IF(Result!E34=0,1,Result!E34)))</f>
        <v>0.5</v>
      </c>
      <c r="H34" s="66">
        <f>IF(Scoresheet!K34=0,0,Scoresheet!K34/(Scoresheet!L34+Scoresheet!K34)*(IF(Result!E34=0,1,Result!E34)))</f>
        <v>0.5</v>
      </c>
      <c r="I34" s="66">
        <f>IF(Scoresheet!L34=0,0,Scoresheet!L34/(Scoresheet!K34+Scoresheet!L34)*(IF(Result!E34=0,1,Result!E34)))</f>
        <v>0.5</v>
      </c>
      <c r="J34" s="109">
        <f>IF(Scoresheet!M34=0,0,Scoresheet!M34/(Scoresheet!M34+Scoresheet!N34))</f>
        <v>1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0.33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0.33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0.33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1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1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0.5</v>
      </c>
      <c r="AH34" s="109">
        <f>IF((Scoresheet!$AJ34+Scoresheet!$AK34+Scoresheet!$AL34)=0,0,FLOOR(Scoresheet!AL34/(Scoresheet!$AJ34+Scoresheet!$AK34+Scoresheet!$AL34),0.01))</f>
        <v>0.5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0</v>
      </c>
      <c r="AT34" s="66">
        <f t="shared" si="14"/>
        <v>1</v>
      </c>
      <c r="AU34" s="66">
        <f t="shared" si="15"/>
        <v>1</v>
      </c>
      <c r="AV34" s="66">
        <f t="shared" si="16"/>
        <v>1</v>
      </c>
      <c r="AW34" s="66">
        <f t="shared" si="17"/>
        <v>1</v>
      </c>
      <c r="AX34" s="66">
        <f t="shared" si="18"/>
        <v>1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1</v>
      </c>
      <c r="BC34" s="66">
        <f t="shared" si="23"/>
        <v>1</v>
      </c>
      <c r="BD34" s="66">
        <f t="shared" si="24"/>
        <v>1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1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1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0.5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1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0.33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0.33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0</v>
      </c>
      <c r="AV35" s="66">
        <f t="shared" si="16"/>
        <v>0</v>
      </c>
      <c r="AW35" s="66">
        <f t="shared" si="17"/>
        <v>1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0</v>
      </c>
      <c r="D36" s="109">
        <f>IF(Scoresheet!D36=0,0,Scoresheet!D36/(Scoresheet!C36+Scoresheet!D36))</f>
        <v>1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0.5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0.5</v>
      </c>
      <c r="I36" s="66">
        <f>IF(Scoresheet!L36=0,0,Scoresheet!L36/(Scoresheet!K36+Scoresheet!L36)*(IF(Result!E36=0,1,Result!E36)))</f>
        <v>0.5</v>
      </c>
      <c r="J36" s="109">
        <f>IF(Scoresheet!M36=0,0,Scoresheet!M36/(Scoresheet!M36+Scoresheet!N36))</f>
        <v>0.5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0.33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0.33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0.33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1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0.5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0.5</v>
      </c>
      <c r="AG36" s="66">
        <f>IF((Scoresheet!$AJ36+Scoresheet!$AK36+Scoresheet!$AL36)=0,0,FLOOR(Scoresheet!AK36/(Scoresheet!$AJ36+Scoresheet!$AK36+Scoresheet!$AL36),0.01))</f>
        <v>0.5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0</v>
      </c>
      <c r="AV36" s="66">
        <f t="shared" si="16"/>
        <v>1</v>
      </c>
      <c r="AW36" s="66">
        <f t="shared" si="17"/>
        <v>1</v>
      </c>
      <c r="AX36" s="66">
        <f t="shared" si="18"/>
        <v>1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1</v>
      </c>
      <c r="BM36" s="66">
        <f t="shared" si="33"/>
        <v>0</v>
      </c>
      <c r="BN36" s="66">
        <f t="shared" si="34"/>
        <v>0</v>
      </c>
      <c r="BO36" s="66">
        <f t="shared" si="35"/>
        <v>1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1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1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0.5</v>
      </c>
      <c r="I37" s="66">
        <f>IF(Scoresheet!L37=0,0,Scoresheet!L37/(Scoresheet!K37+Scoresheet!L37)*(IF(Result!E37=0,1,Result!E37)))</f>
        <v>0.5</v>
      </c>
      <c r="J37" s="109">
        <f>IF(Scoresheet!M37=0,0,Scoresheet!M37/(Scoresheet!M37+Scoresheet!N37))</f>
        <v>0.5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0.33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0.33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0.33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0.5</v>
      </c>
      <c r="W37" s="109">
        <f>IF((Scoresheet!$Y37+Scoresheet!$Z37+Scoresheet!$AA37)=0,0,FLOOR(Scoresheet!AA37/(Scoresheet!$Y37+Scoresheet!$Z37+Scoresheet!$AA37),0.01))</f>
        <v>0.5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0.5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0</v>
      </c>
      <c r="AV37" s="66">
        <f t="shared" si="16"/>
        <v>1</v>
      </c>
      <c r="AW37" s="66">
        <f t="shared" si="17"/>
        <v>1</v>
      </c>
      <c r="AX37" s="66">
        <f t="shared" si="18"/>
        <v>1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1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1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1</v>
      </c>
      <c r="J38" s="109">
        <f>IF(Scoresheet!M38=0,0,Scoresheet!M38/(Scoresheet!M38+Scoresheet!N38))</f>
        <v>1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0.5</v>
      </c>
      <c r="Y38" s="66">
        <f>IF((Scoresheet!$AB38+Scoresheet!$AC38+Scoresheet!$AD38)=0,0,FLOOR(Scoresheet!AC38/(Scoresheet!$AB38+Scoresheet!$AC38+Scoresheet!$AD38),0.01))</f>
        <v>0.5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0</v>
      </c>
      <c r="AV38" s="66">
        <f t="shared" si="16"/>
        <v>0</v>
      </c>
      <c r="AW38" s="66">
        <f t="shared" si="17"/>
        <v>1</v>
      </c>
      <c r="AX38" s="66">
        <f t="shared" si="18"/>
        <v>1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1</v>
      </c>
      <c r="BM38" s="66">
        <f t="shared" si="33"/>
        <v>1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0</v>
      </c>
      <c r="D39" s="109">
        <f>IF(Scoresheet!D39=0,0,Scoresheet!D39/(Scoresheet!C39+Scoresheet!D39))</f>
        <v>1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0.5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1</v>
      </c>
      <c r="J39" s="109">
        <f>IF(Scoresheet!M39=0,0,Scoresheet!M39/(Scoresheet!M39+Scoresheet!N39))</f>
        <v>1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0.33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0.33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0.33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1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1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0.5</v>
      </c>
      <c r="AG39" s="66">
        <f>IF((Scoresheet!$AJ39+Scoresheet!$AK39+Scoresheet!$AL39)=0,0,FLOOR(Scoresheet!AK39/(Scoresheet!$AJ39+Scoresheet!$AK39+Scoresheet!$AL39),0.01))</f>
        <v>0.5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0</v>
      </c>
      <c r="AW39" s="66">
        <f t="shared" si="17"/>
        <v>1</v>
      </c>
      <c r="AX39" s="66">
        <f t="shared" si="18"/>
        <v>1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1</v>
      </c>
      <c r="BD39" s="66">
        <f t="shared" si="24"/>
        <v>1</v>
      </c>
      <c r="BE39" s="66">
        <f t="shared" si="25"/>
        <v>1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1</v>
      </c>
      <c r="BM39" s="66">
        <f t="shared" si="33"/>
        <v>0</v>
      </c>
      <c r="BN39" s="66">
        <f t="shared" si="34"/>
        <v>0</v>
      </c>
      <c r="BO39" s="66">
        <f t="shared" si="35"/>
        <v>1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1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0.5</v>
      </c>
      <c r="I40" s="66">
        <f>IF(Scoresheet!L40=0,0,Scoresheet!L40/(Scoresheet!K40+Scoresheet!L40)*(IF(Result!E40=0,1,Result!E40)))</f>
        <v>0.5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0.33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0.33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0.33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1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0.5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1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1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1</v>
      </c>
      <c r="BB40" s="66">
        <f t="shared" si="22"/>
        <v>1</v>
      </c>
      <c r="BC40" s="66">
        <f t="shared" si="23"/>
        <v>1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1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1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0.5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0.5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1</v>
      </c>
      <c r="BS41" s="66">
        <f t="shared" si="39"/>
        <v>1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35</v>
      </c>
      <c r="B108" s="118" t="s">
        <v>0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</v>
      </c>
      <c r="AQ108" s="96" ph="1">
        <f t="shared" ref="AQ108:BV108" si="91">SUM(AQ7:AQ107)</f>
        <v>35</v>
      </c>
      <c r="AR108" s="96" ph="1">
        <f t="shared" si="91"/>
        <v>35</v>
      </c>
      <c r="AS108" s="96" ph="1">
        <f t="shared" si="91"/>
        <v>11</v>
      </c>
      <c r="AT108" s="96" ph="1">
        <f t="shared" si="91"/>
        <v>24</v>
      </c>
      <c r="AU108" s="96" ph="1">
        <f t="shared" si="91"/>
        <v>13</v>
      </c>
      <c r="AV108" s="96" ph="1">
        <f t="shared" si="91"/>
        <v>12</v>
      </c>
      <c r="AW108" s="96" ph="1">
        <f t="shared" si="91"/>
        <v>19</v>
      </c>
      <c r="AX108" s="96" ph="1">
        <f t="shared" si="91"/>
        <v>17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5</v>
      </c>
      <c r="BB108" s="96" ph="1">
        <f t="shared" si="91"/>
        <v>15</v>
      </c>
      <c r="BC108" s="96" ph="1">
        <f t="shared" si="91"/>
        <v>31</v>
      </c>
      <c r="BD108" s="96" ph="1">
        <f t="shared" si="91"/>
        <v>29</v>
      </c>
      <c r="BE108" s="96" ph="1">
        <f t="shared" si="91"/>
        <v>19</v>
      </c>
      <c r="BF108" s="96" ph="1">
        <f t="shared" si="91"/>
        <v>10</v>
      </c>
      <c r="BG108" s="96" ph="1">
        <f t="shared" si="91"/>
        <v>4</v>
      </c>
      <c r="BH108" s="96" ph="1">
        <f t="shared" si="91"/>
        <v>1</v>
      </c>
      <c r="BI108" s="96" ph="1">
        <f t="shared" si="91"/>
        <v>4</v>
      </c>
      <c r="BJ108" s="96" ph="1">
        <f t="shared" si="91"/>
        <v>7</v>
      </c>
      <c r="BK108" s="96" ph="1">
        <f t="shared" si="91"/>
        <v>33</v>
      </c>
      <c r="BL108" s="96" ph="1">
        <f t="shared" si="91"/>
        <v>10</v>
      </c>
      <c r="BM108" s="96" ph="1">
        <f t="shared" si="91"/>
        <v>9</v>
      </c>
      <c r="BN108" s="96" ph="1">
        <f t="shared" si="91"/>
        <v>26</v>
      </c>
      <c r="BO108" s="96" ph="1">
        <f t="shared" si="91"/>
        <v>4</v>
      </c>
      <c r="BP108" s="96" ph="1">
        <f t="shared" si="91"/>
        <v>23</v>
      </c>
      <c r="BQ108" s="96" ph="1">
        <f t="shared" si="91"/>
        <v>23</v>
      </c>
      <c r="BR108" s="96" ph="1">
        <f t="shared" si="91"/>
        <v>12</v>
      </c>
      <c r="BS108" s="96" ph="1">
        <f t="shared" si="91"/>
        <v>6</v>
      </c>
      <c r="BT108" s="96" ph="1">
        <f t="shared" si="91"/>
        <v>4</v>
      </c>
      <c r="BU108" s="96" ph="1">
        <f t="shared" si="91"/>
        <v>35</v>
      </c>
      <c r="BV108" s="96" ph="1">
        <f t="shared" si="91"/>
        <v>5</v>
      </c>
      <c r="BW108" s="117" t="s">
        <v>1</v>
      </c>
      <c r="BX108" s="117" ph="1">
        <f>SUM(BX7:BX107)</f>
        <v>35</v>
      </c>
      <c r="BY108" s="117" ph="1">
        <f t="shared" ref="BY108:CD108" si="92">SUM(BY7:BY107)</f>
        <v>35</v>
      </c>
      <c r="BZ108" s="117" ph="1">
        <f t="shared" si="92"/>
        <v>35</v>
      </c>
      <c r="CA108" s="117" ph="1">
        <f t="shared" si="92"/>
        <v>35</v>
      </c>
      <c r="CB108" s="117" ph="1">
        <f t="shared" si="92"/>
        <v>35</v>
      </c>
      <c r="CC108" s="117" ph="1">
        <f t="shared" si="92"/>
        <v>35</v>
      </c>
      <c r="CD108" s="117" ph="1">
        <f t="shared" si="92"/>
        <v>35</v>
      </c>
    </row>
    <row r="109" spans="1:82">
      <c r="A109" s="96"/>
      <c r="B109" s="118" t="s">
        <v>2</v>
      </c>
      <c r="C109" s="117"/>
      <c r="D109" s="123">
        <f>SUM(D7:D107)</f>
        <v>6</v>
      </c>
      <c r="E109" s="97">
        <f t="shared" ref="E109:AH109" si="93">SUM(E7:E107)</f>
        <v>11</v>
      </c>
      <c r="F109" s="97">
        <f>SUM(F7:F107)</f>
        <v>15</v>
      </c>
      <c r="G109" s="97">
        <f t="shared" si="93"/>
        <v>7</v>
      </c>
      <c r="H109" s="97">
        <f t="shared" si="93"/>
        <v>8.5</v>
      </c>
      <c r="I109" s="97">
        <f t="shared" si="93"/>
        <v>15.5</v>
      </c>
      <c r="J109" s="123">
        <f t="shared" si="93"/>
        <v>14.5</v>
      </c>
      <c r="K109" s="97">
        <f t="shared" si="93"/>
        <v>0</v>
      </c>
      <c r="L109" s="97">
        <f t="shared" si="93"/>
        <v>0.25</v>
      </c>
      <c r="M109" s="97">
        <f t="shared" si="93"/>
        <v>1.3</v>
      </c>
      <c r="N109" s="97">
        <f t="shared" si="93"/>
        <v>4.57</v>
      </c>
      <c r="O109" s="97">
        <f t="shared" si="93"/>
        <v>10.450000000000001</v>
      </c>
      <c r="P109" s="97">
        <f t="shared" si="93"/>
        <v>9.5300000000000011</v>
      </c>
      <c r="Q109" s="97">
        <f t="shared" si="93"/>
        <v>5.2900000000000009</v>
      </c>
      <c r="R109" s="97">
        <f t="shared" si="93"/>
        <v>2.56</v>
      </c>
      <c r="S109" s="123">
        <f t="shared" si="93"/>
        <v>0.87000000000000011</v>
      </c>
      <c r="T109" s="97">
        <f t="shared" si="93"/>
        <v>1</v>
      </c>
      <c r="U109" s="97">
        <f t="shared" si="93"/>
        <v>2.16</v>
      </c>
      <c r="V109" s="97">
        <f t="shared" si="93"/>
        <v>3.16</v>
      </c>
      <c r="W109" s="123">
        <f t="shared" si="93"/>
        <v>29.659999999999997</v>
      </c>
      <c r="X109" s="97">
        <f t="shared" si="93"/>
        <v>7.33</v>
      </c>
      <c r="Y109" s="97">
        <f t="shared" si="93"/>
        <v>4.33</v>
      </c>
      <c r="Z109" s="123">
        <f t="shared" si="93"/>
        <v>23.33</v>
      </c>
      <c r="AA109" s="97">
        <f t="shared" si="93"/>
        <v>2.5</v>
      </c>
      <c r="AB109" s="97">
        <f t="shared" si="93"/>
        <v>13.24</v>
      </c>
      <c r="AC109" s="97">
        <f t="shared" si="93"/>
        <v>11.4</v>
      </c>
      <c r="AD109" s="97">
        <f t="shared" si="93"/>
        <v>4.9000000000000004</v>
      </c>
      <c r="AE109" s="123">
        <f t="shared" si="93"/>
        <v>2.91</v>
      </c>
      <c r="AF109" s="97">
        <f t="shared" si="93"/>
        <v>1.83</v>
      </c>
      <c r="AG109" s="97">
        <f t="shared" si="93"/>
        <v>30.83</v>
      </c>
      <c r="AH109" s="123">
        <f t="shared" si="93"/>
        <v>2.33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3</v>
      </c>
      <c r="C110" s="117"/>
      <c r="D110" s="123">
        <f>AR108</f>
        <v>35</v>
      </c>
      <c r="E110" s="97">
        <f>BY108</f>
        <v>35</v>
      </c>
      <c r="F110" s="97">
        <f>BY108</f>
        <v>35</v>
      </c>
      <c r="G110" s="97">
        <f>BY108</f>
        <v>35</v>
      </c>
      <c r="H110" s="97">
        <f>BY108</f>
        <v>35</v>
      </c>
      <c r="I110" s="97">
        <f>BY108</f>
        <v>35</v>
      </c>
      <c r="J110" s="123">
        <f>BY108</f>
        <v>35</v>
      </c>
      <c r="K110" s="98">
        <f>BZ108</f>
        <v>35</v>
      </c>
      <c r="L110" s="98">
        <f>BZ108</f>
        <v>35</v>
      </c>
      <c r="M110" s="98">
        <f>BZ108</f>
        <v>35</v>
      </c>
      <c r="N110" s="98">
        <f>BZ108</f>
        <v>35</v>
      </c>
      <c r="O110" s="98">
        <f>BZ108</f>
        <v>35</v>
      </c>
      <c r="P110" s="98">
        <f>BZ108</f>
        <v>35</v>
      </c>
      <c r="Q110" s="98">
        <f>BZ108</f>
        <v>35</v>
      </c>
      <c r="R110" s="98">
        <f>BZ108</f>
        <v>35</v>
      </c>
      <c r="S110" s="119">
        <f>BZ108</f>
        <v>35</v>
      </c>
      <c r="T110" s="99">
        <f>CA108</f>
        <v>35</v>
      </c>
      <c r="U110" s="99">
        <f>CA108</f>
        <v>35</v>
      </c>
      <c r="V110" s="99">
        <f>CA108</f>
        <v>35</v>
      </c>
      <c r="W110" s="120">
        <f>CA108</f>
        <v>35</v>
      </c>
      <c r="X110" s="117">
        <f>CB108</f>
        <v>35</v>
      </c>
      <c r="Y110" s="117">
        <f>CB108</f>
        <v>35</v>
      </c>
      <c r="Z110" s="118">
        <f>CB108</f>
        <v>35</v>
      </c>
      <c r="AA110" s="101">
        <f>CC108</f>
        <v>35</v>
      </c>
      <c r="AB110" s="101">
        <f>CC108</f>
        <v>35</v>
      </c>
      <c r="AC110" s="101">
        <f>CC108</f>
        <v>35</v>
      </c>
      <c r="AD110" s="101">
        <f>CC108</f>
        <v>35</v>
      </c>
      <c r="AE110" s="121">
        <f>CC108</f>
        <v>35</v>
      </c>
      <c r="AF110" s="95">
        <f>CD108</f>
        <v>35</v>
      </c>
      <c r="AG110" s="95">
        <f>CD108</f>
        <v>35</v>
      </c>
      <c r="AH110" s="122">
        <f>CD108</f>
        <v>35</v>
      </c>
      <c r="AI110" s="95"/>
      <c r="AJ110" s="95"/>
      <c r="AK110" s="95"/>
      <c r="AL110" s="95"/>
      <c r="AM110" s="95"/>
      <c r="AN110" s="95"/>
      <c r="AP110" s="66" t="s">
        <v>15</v>
      </c>
      <c r="AQ110" s="66">
        <f>SUM(BX108:CD108)</f>
        <v>245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17</v>
      </c>
      <c r="AQ111" s="66">
        <f>AQ108*7-SUM(BX108:CD108)</f>
        <v>0</v>
      </c>
    </row>
    <row r="112" spans="1:82">
      <c r="A112" s="96"/>
      <c r="B112" s="96" t="s">
        <v>4</v>
      </c>
      <c r="C112" s="96"/>
      <c r="D112" s="59">
        <f>(D109/AR108)*100</f>
        <v>17.142857142857142</v>
      </c>
      <c r="E112" s="59">
        <f>(E109/BY108)*100</f>
        <v>31.428571428571427</v>
      </c>
      <c r="F112" s="59">
        <f>(F109/BY108)*100</f>
        <v>42.857142857142854</v>
      </c>
      <c r="G112" s="59">
        <f>(G109/BY108)*100</f>
        <v>20</v>
      </c>
      <c r="H112" s="59">
        <f>(H109/BY108)*100</f>
        <v>24.285714285714285</v>
      </c>
      <c r="I112" s="59">
        <f>(I109/BY108)*100</f>
        <v>44.285714285714285</v>
      </c>
      <c r="J112" s="59">
        <f>(J109/BY108)*100</f>
        <v>41.428571428571431</v>
      </c>
      <c r="K112" s="59">
        <f>(K109/BZ108)*100</f>
        <v>0</v>
      </c>
      <c r="L112" s="59">
        <f>(L109/BZ108)*100</f>
        <v>0.7142857142857143</v>
      </c>
      <c r="M112" s="59">
        <f>(M109/BZ108)*100</f>
        <v>3.7142857142857144</v>
      </c>
      <c r="N112" s="59">
        <f>(N109/BZ108)*100</f>
        <v>13.057142857142859</v>
      </c>
      <c r="O112" s="59">
        <f>(O109/BZ108)*100</f>
        <v>29.857142857142861</v>
      </c>
      <c r="P112" s="59">
        <f>(P109/BZ108)*100</f>
        <v>27.228571428571431</v>
      </c>
      <c r="Q112" s="59">
        <f>(Q109/BZ108)*100</f>
        <v>15.114285714285716</v>
      </c>
      <c r="R112" s="59">
        <f>(R109/BZ108)*100</f>
        <v>7.3142857142857149</v>
      </c>
      <c r="S112" s="59">
        <f>(S109/BZ108)*100</f>
        <v>2.4857142857142858</v>
      </c>
      <c r="T112" s="59">
        <f>(T109/CA108)*100</f>
        <v>2.8571428571428572</v>
      </c>
      <c r="U112" s="59">
        <f>(U109/CA108)*100</f>
        <v>6.1714285714285726</v>
      </c>
      <c r="V112" s="59">
        <f>(V109/CA108)*100</f>
        <v>9.0285714285714285</v>
      </c>
      <c r="W112" s="59">
        <f>(W109/CA108)*100</f>
        <v>84.742857142857133</v>
      </c>
      <c r="X112" s="59">
        <f>(X109/CB108)*100</f>
        <v>20.942857142857143</v>
      </c>
      <c r="Y112" s="59">
        <f>(Y109/CB108)*100</f>
        <v>12.371428571428572</v>
      </c>
      <c r="Z112" s="59">
        <f>(Z109/CB108)*100</f>
        <v>66.657142857142844</v>
      </c>
      <c r="AA112" s="59">
        <f>(AA109/CC108)*100</f>
        <v>7.1428571428571423</v>
      </c>
      <c r="AB112" s="59">
        <f>(AB109/CC108)*100</f>
        <v>37.828571428571429</v>
      </c>
      <c r="AC112" s="59">
        <f>(AC109/CC108)*100</f>
        <v>32.571428571428577</v>
      </c>
      <c r="AD112" s="59">
        <f>(AD109/CC108)*100</f>
        <v>14.000000000000002</v>
      </c>
      <c r="AE112" s="59">
        <f>(AE109/CC108)*100</f>
        <v>8.3142857142857149</v>
      </c>
      <c r="AF112" s="59">
        <f>(AF109/CD108)*100</f>
        <v>5.2285714285714286</v>
      </c>
      <c r="AG112" s="59">
        <f>(AG109/CD108)*100</f>
        <v>88.085714285714275</v>
      </c>
      <c r="AH112" s="59">
        <f>(AH109/CD108)*100</f>
        <v>6.6571428571428575</v>
      </c>
      <c r="AP112" s="66" t="s">
        <v>16</v>
      </c>
      <c r="AQ112" s="66">
        <f>AQ108*7</f>
        <v>245</v>
      </c>
    </row>
    <row r="114" spans="42:43">
      <c r="AP114" s="66" t="s">
        <v>18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2012-05-16T05:59:30Z</dcterms:modified>
</cp:coreProperties>
</file>